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<sst xmlns="http://schemas.openxmlformats.org/spreadsheetml/2006/main" count="315" uniqueCount="128">
  <si>
    <t>Monday</t>
  </si>
  <si>
    <t>Abs-Back Circuit</t>
  </si>
  <si>
    <t>Tuesday</t>
  </si>
  <si>
    <t>Rest</t>
  </si>
  <si>
    <t>Wednesday</t>
  </si>
  <si>
    <t>Thursday</t>
  </si>
  <si>
    <t>Friday</t>
  </si>
  <si>
    <t>Deadlift High-pull: 80% x 6 x 6</t>
  </si>
  <si>
    <t>Push-Pull Circuit</t>
  </si>
  <si>
    <t>Saturday</t>
  </si>
  <si>
    <t>Sunday</t>
  </si>
  <si>
    <t>Abs/Back Circuit</t>
  </si>
  <si>
    <t>Work up to 1RM Snatch</t>
  </si>
  <si>
    <t>Work up to 1RM Clean &amp; Jerk</t>
  </si>
  <si>
    <t>Work up to 1RM Front Squat</t>
  </si>
  <si>
    <t xml:space="preserve">Hypertrophy </t>
  </si>
  <si>
    <t>Microcycle</t>
  </si>
  <si>
    <t>#1</t>
  </si>
  <si>
    <t>#2</t>
  </si>
  <si>
    <t>#3</t>
  </si>
  <si>
    <t xml:space="preserve">Unloading </t>
  </si>
  <si>
    <t xml:space="preserve">Strength </t>
  </si>
  <si>
    <t>Unloading</t>
  </si>
  <si>
    <t>Strength Mesocycle</t>
  </si>
  <si>
    <t>Wk#1</t>
  </si>
  <si>
    <t>Wk#2</t>
  </si>
  <si>
    <t>Wk#3</t>
  </si>
  <si>
    <t>Wk#4</t>
  </si>
  <si>
    <t>Wk#5</t>
  </si>
  <si>
    <t>Wk#6</t>
  </si>
  <si>
    <t>Wk#7</t>
  </si>
  <si>
    <t>CLEAN 1RM =</t>
  </si>
  <si>
    <t>WEIGHTED PULL-UP 1RM =</t>
  </si>
  <si>
    <t>SNATCH 1RM =</t>
  </si>
  <si>
    <t xml:space="preserve">Front Squat: </t>
  </si>
  <si>
    <t>6 x 6</t>
  </si>
  <si>
    <t xml:space="preserve">Weighted Chins:  </t>
  </si>
  <si>
    <t xml:space="preserve">Standing Press:  </t>
  </si>
  <si>
    <t xml:space="preserve">Standing Press: </t>
  </si>
  <si>
    <t>Weighted Chins:</t>
  </si>
  <si>
    <t xml:space="preserve">Weighted Chins: </t>
  </si>
  <si>
    <t>Front Squat:</t>
  </si>
  <si>
    <t xml:space="preserve"> 6 x 3</t>
  </si>
  <si>
    <t>2 X 10</t>
  </si>
  <si>
    <t>6 X 3</t>
  </si>
  <si>
    <t>Deadlift High-pull: 80%</t>
  </si>
  <si>
    <t>6 X 6</t>
  </si>
  <si>
    <t xml:space="preserve">6 X 6 </t>
  </si>
  <si>
    <t xml:space="preserve">Push Press: </t>
  </si>
  <si>
    <t>L-pull-up:</t>
  </si>
  <si>
    <t xml:space="preserve">Deadlift High-pull: </t>
  </si>
  <si>
    <t>Push Press:</t>
  </si>
  <si>
    <t xml:space="preserve">L-pull-up: </t>
  </si>
  <si>
    <t>Standing Press:</t>
  </si>
  <si>
    <t xml:space="preserve">Testing Day: </t>
  </si>
  <si>
    <t xml:space="preserve">Find 1 RM for movements </t>
  </si>
  <si>
    <t xml:space="preserve">to be used in the next </t>
  </si>
  <si>
    <t>strength mesocycle</t>
  </si>
  <si>
    <t>Testing Day:</t>
  </si>
  <si>
    <t>find 1RM for movements</t>
  </si>
  <si>
    <t>in next hypertrophy mesocycle</t>
  </si>
  <si>
    <t>Snatch Pull/RDL:  x 3, 105% x 3, 110% x 3</t>
  </si>
  <si>
    <t>X3</t>
  </si>
  <si>
    <t>1 X 3</t>
  </si>
  <si>
    <t>X1</t>
  </si>
  <si>
    <t>1X3</t>
  </si>
  <si>
    <t>1X5</t>
  </si>
  <si>
    <t>3X3</t>
  </si>
  <si>
    <t>2X10</t>
  </si>
  <si>
    <t xml:space="preserve">Rack Jerk: </t>
  </si>
  <si>
    <t>Snatch:</t>
  </si>
  <si>
    <t>Hypertrophy Mesocycle:</t>
  </si>
  <si>
    <t>During the unloading microcycles, this circuit should follow the same format, but with about 50% of the volume used during the rest of the mesocycle.</t>
  </si>
  <si>
    <r>
      <t>Rest Days</t>
    </r>
    <r>
      <rPr>
        <sz val="10"/>
        <rFont val="Arial"/>
        <family val="0"/>
      </rPr>
      <t xml:space="preserve">: Should include some active recovery efforts such as light sled pulling, wheel barrow walking, boxing technique work, </t>
    </r>
  </si>
  <si>
    <t>—keep in mind, this is rest. Follow it if you can with a cold plunge.</t>
  </si>
  <si>
    <t>o-lifting technique work with PVC. This work should be non-taxing —no lactic acid production, vomiting, tunnel vision or anything related</t>
  </si>
  <si>
    <r>
      <t>Unloading</t>
    </r>
    <r>
      <rPr>
        <sz val="10"/>
        <rFont val="Arial"/>
        <family val="0"/>
      </rPr>
      <t xml:space="preserve">: Unloading microcycles appear at the end of both the hypertrophy and strength mesocycles—these lower volume and lower intensity </t>
    </r>
  </si>
  <si>
    <t>weeks will allow you some periodic recovery while preventing detraining.</t>
  </si>
  <si>
    <t>circuit of one pushing movement with one pulling movement performed in moderate to high volume. An example would be alternating between 10</t>
  </si>
  <si>
    <t>kipping pull-ups and 10 clapping push ups as many times as you can in 10 minutes. Change this circuit each week for variety and try increasing</t>
  </si>
  <si>
    <r>
      <t>Push-Pull Circuit</t>
    </r>
    <r>
      <rPr>
        <sz val="10"/>
        <rFont val="Arial"/>
        <family val="0"/>
      </rPr>
      <t xml:space="preserve"> On Fridays of the hypertrophy microcycles, you’ll see “Push-Pull Circuit.” Like the abs-back circuit described above, this is a   </t>
    </r>
  </si>
  <si>
    <t>the volume each week.</t>
  </si>
  <si>
    <r>
      <t>“Abs-Back Circuit”</t>
    </r>
    <r>
      <rPr>
        <sz val="10"/>
        <rFont val="Arial"/>
        <family val="0"/>
      </rPr>
      <t xml:space="preserve">. During the hypertrophy phase, this should be higher volume work, such as a circuit of an ab movement, such as GHD sit-ups, </t>
    </r>
  </si>
  <si>
    <t>hanging leg raises, knee-to-elbows, etc., and a back movement, such as GHD back extensions, reverse extensions, etc.</t>
  </si>
  <si>
    <t xml:space="preserve">The hypertrophy mesocycle is a series of 3 hypertrophy microcycles and 1 unloading microcycle (4 weeks total). Push-Press % based on </t>
  </si>
  <si>
    <t>standing press 1RM; Deadlift high pull % based on clean 1RM</t>
  </si>
  <si>
    <t xml:space="preserve">work with PVC. This work should be non-taxing—no lactic acid production, vomiting, tunnel vision or anything related—keep in mind, this is rest. </t>
  </si>
  <si>
    <r>
      <t>Rest Days</t>
    </r>
    <r>
      <rPr>
        <sz val="10"/>
        <rFont val="Arial"/>
        <family val="0"/>
      </rPr>
      <t xml:space="preserve">: Should include some active recovery efforts such as light sled pulling, wheel barrow walking, boxing technique work, o-lifting technique </t>
    </r>
  </si>
  <si>
    <t>Follow it if you can with a cold plunge.</t>
  </si>
  <si>
    <t xml:space="preserve">kipping pull-ups and 10 clapping push ups as many times as you can in 10 minutes. Change this circuit each week for variety and try increasing </t>
  </si>
  <si>
    <r>
      <t>Push-Pull Circuit</t>
    </r>
    <r>
      <rPr>
        <sz val="10"/>
        <rFont val="Arial"/>
        <family val="0"/>
      </rPr>
      <t xml:space="preserve"> On Fridays of the hypertrophy microcycles, you’ll see “Push-Pull Circuit.” Like the abs-back circuit described above, this is a  </t>
    </r>
  </si>
  <si>
    <t>the movements and perform fewer reps. Or this can mean using a movement like the hanging leg raise, of which you may be capable of only doing</t>
  </si>
  <si>
    <r>
      <t>“Abs-Back Circuit”</t>
    </r>
    <r>
      <rPr>
        <sz val="10"/>
        <rFont val="Arial"/>
        <family val="0"/>
      </rPr>
      <t xml:space="preserve"> During the strength phase, this work should drop in volume but increase in intensity—that is, where applicable add weight to  5-</t>
    </r>
  </si>
  <si>
    <t>6 reps unweighted.</t>
  </si>
  <si>
    <t xml:space="preserve">The strength mesocycle is comprised ot 2 strength microcycles and 1 unloading microcycle (3 weeks total). Front Squat % based on 1RM clean; </t>
  </si>
  <si>
    <t>Pull % based on associated lift 1RM; Sotts Press % based on Standing Press 1RM; Rope Climb % based on Weighted Pull-up 1RM</t>
  </si>
  <si>
    <t>PRESS 1RM =</t>
  </si>
  <si>
    <t>Back Squat:</t>
  </si>
  <si>
    <t>Clean &amp; Jerk:</t>
  </si>
  <si>
    <t>5X1</t>
  </si>
  <si>
    <t xml:space="preserve">Rack Jerk Behind the Neck: 5 x 1 </t>
  </si>
  <si>
    <t>(work up to heaviest single for the day)</t>
  </si>
  <si>
    <t>Clean Pull/RDL:</t>
  </si>
  <si>
    <t>Push-Press:</t>
  </si>
  <si>
    <t>Weighted Rope Climb:</t>
  </si>
  <si>
    <t xml:space="preserve">Weighted Rope Climb: </t>
  </si>
  <si>
    <t>Snatch Balance:</t>
  </si>
  <si>
    <t xml:space="preserve">Clean &amp; Jerk: </t>
  </si>
  <si>
    <t>3 Position Snatch:</t>
  </si>
  <si>
    <t>to max</t>
  </si>
  <si>
    <t>5x1</t>
  </si>
  <si>
    <t xml:space="preserve">Back Squat: </t>
  </si>
  <si>
    <t>3 Position Cleans:</t>
  </si>
  <si>
    <t>1-arm Sotts Press:</t>
  </si>
  <si>
    <t>Weighted Pull-ups:</t>
  </si>
  <si>
    <t xml:space="preserve">Snatch Pull/RDL: </t>
  </si>
  <si>
    <t>you can adjust the formulas above.</t>
  </si>
  <si>
    <t>Change only the number in these blocks.</t>
  </si>
  <si>
    <t>10 min.</t>
  </si>
  <si>
    <t>The program above will be fill automaticaly</t>
  </si>
  <si>
    <t xml:space="preserve">This will icrease the weight as prescribed, an additional 2% per week.  If you need to tweak the program </t>
  </si>
  <si>
    <t>The program above will fill in automaticaly.</t>
  </si>
  <si>
    <t xml:space="preserve">This will increase the weight as prescribed, an additional 2% per week.   </t>
  </si>
  <si>
    <t>If you need to tweak the program you can adjust the formulas above.</t>
  </si>
  <si>
    <t xml:space="preserve">          BACK SQUAT 1RM =</t>
  </si>
  <si>
    <t xml:space="preserve">    JERK 1RM =</t>
  </si>
  <si>
    <t xml:space="preserve">               CLEAN 1RM =</t>
  </si>
  <si>
    <t xml:space="preserve">               PRESS 1RM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</si>
</sst>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3" xfId="0" applyNumberFormat="1" applyBorder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2" fontId="2" fillId="0" borderId="4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E48" sqref="E48"/>
    </sheetView>
  </sheetViews>
  <sheetFormatPr defaultColWidth="9.140625" defaultRowHeight="12.75"/>
  <cols>
    <col min="1" max="1" width="5.140625" style="5" customWidth="1"/>
    <col min="2" max="2" width="10.7109375" style="0" customWidth="1"/>
    <col min="3" max="3" width="14.57421875" style="0" customWidth="1"/>
    <col min="4" max="4" width="3.7109375" style="7" customWidth="1"/>
    <col min="5" max="5" width="5.421875" style="0" customWidth="1"/>
    <col min="6" max="6" width="11.57421875" style="7" customWidth="1"/>
    <col min="7" max="7" width="15.00390625" style="0" customWidth="1"/>
    <col min="8" max="8" width="4.28125" style="11" customWidth="1"/>
    <col min="9" max="9" width="5.421875" style="7" customWidth="1"/>
    <col min="10" max="10" width="11.57421875" style="7" customWidth="1"/>
    <col min="11" max="11" width="15.140625" style="0" customWidth="1"/>
    <col min="12" max="12" width="3.7109375" style="0" customWidth="1"/>
    <col min="13" max="13" width="5.421875" style="0" customWidth="1"/>
    <col min="14" max="15" width="11.57421875" style="7" customWidth="1"/>
  </cols>
  <sheetData>
    <row r="1" spans="1:15" s="2" customFormat="1" ht="16.5" thickBot="1">
      <c r="A1" s="26" t="s">
        <v>24</v>
      </c>
      <c r="B1" s="27" t="s">
        <v>15</v>
      </c>
      <c r="C1" s="28" t="s">
        <v>0</v>
      </c>
      <c r="D1" s="29"/>
      <c r="E1" s="28"/>
      <c r="F1" s="29" t="s">
        <v>2</v>
      </c>
      <c r="G1" s="28" t="s">
        <v>4</v>
      </c>
      <c r="H1" s="30"/>
      <c r="I1" s="29"/>
      <c r="J1" s="29" t="s">
        <v>5</v>
      </c>
      <c r="K1" s="28" t="s">
        <v>6</v>
      </c>
      <c r="L1" s="28"/>
      <c r="M1" s="28"/>
      <c r="N1" s="29" t="s">
        <v>9</v>
      </c>
      <c r="O1" s="29" t="s">
        <v>10</v>
      </c>
    </row>
    <row r="2" spans="2:15" ht="12.75">
      <c r="B2" s="1" t="s">
        <v>16</v>
      </c>
      <c r="C2" s="23" t="s">
        <v>34</v>
      </c>
      <c r="D2" s="24">
        <f>SUM(F43*0.6)</f>
        <v>0</v>
      </c>
      <c r="E2" s="23" t="s">
        <v>35</v>
      </c>
      <c r="F2" s="17" t="s">
        <v>3</v>
      </c>
      <c r="G2" s="23" t="s">
        <v>48</v>
      </c>
      <c r="H2" s="24">
        <f>SUM(0.75*F42)</f>
        <v>0</v>
      </c>
      <c r="I2" s="25" t="s">
        <v>47</v>
      </c>
      <c r="J2" s="17" t="s">
        <v>3</v>
      </c>
      <c r="K2" s="23" t="s">
        <v>45</v>
      </c>
      <c r="L2" s="23">
        <f>SUM(F43*0.8)</f>
        <v>0</v>
      </c>
      <c r="M2" s="23" t="s">
        <v>46</v>
      </c>
      <c r="N2" s="17" t="s">
        <v>3</v>
      </c>
      <c r="O2" s="17" t="s">
        <v>3</v>
      </c>
    </row>
    <row r="3" spans="2:13" ht="12.75">
      <c r="B3" s="4" t="s">
        <v>17</v>
      </c>
      <c r="C3" s="12" t="s">
        <v>37</v>
      </c>
      <c r="D3" s="13">
        <f>SUM(F42*0.6)</f>
        <v>0</v>
      </c>
      <c r="E3" s="12" t="s">
        <v>35</v>
      </c>
      <c r="G3" s="12" t="s">
        <v>52</v>
      </c>
      <c r="H3" s="13">
        <f>SUM(F44*0.6)</f>
        <v>0</v>
      </c>
      <c r="I3" s="16" t="s">
        <v>47</v>
      </c>
      <c r="K3" s="12" t="s">
        <v>8</v>
      </c>
      <c r="M3" t="s">
        <v>118</v>
      </c>
    </row>
    <row r="4" spans="3:11" ht="12.75">
      <c r="C4" s="12" t="s">
        <v>36</v>
      </c>
      <c r="D4" s="13">
        <f>SUM(F44*0.6)</f>
        <v>0</v>
      </c>
      <c r="E4" s="12" t="s">
        <v>35</v>
      </c>
      <c r="G4" s="12" t="s">
        <v>1</v>
      </c>
      <c r="K4" s="12" t="s">
        <v>1</v>
      </c>
    </row>
    <row r="5" ht="12.75">
      <c r="C5" s="12" t="s">
        <v>1</v>
      </c>
    </row>
    <row r="7" spans="1:15" ht="16.5" thickBot="1">
      <c r="A7" s="26" t="s">
        <v>25</v>
      </c>
      <c r="B7" s="27" t="s">
        <v>15</v>
      </c>
      <c r="C7" s="28" t="s">
        <v>0</v>
      </c>
      <c r="D7" s="29"/>
      <c r="E7" s="28"/>
      <c r="F7" s="29" t="s">
        <v>2</v>
      </c>
      <c r="G7" s="28" t="s">
        <v>4</v>
      </c>
      <c r="H7" s="30"/>
      <c r="I7" s="31"/>
      <c r="J7" s="29" t="s">
        <v>5</v>
      </c>
      <c r="K7" s="28" t="s">
        <v>6</v>
      </c>
      <c r="L7" s="28"/>
      <c r="M7" s="28"/>
      <c r="N7" s="29" t="s">
        <v>9</v>
      </c>
      <c r="O7" s="29" t="s">
        <v>10</v>
      </c>
    </row>
    <row r="8" spans="2:15" ht="12.75">
      <c r="B8" s="1" t="s">
        <v>16</v>
      </c>
      <c r="C8" s="23" t="s">
        <v>34</v>
      </c>
      <c r="D8" s="24">
        <f>SUM(F43*0.62)</f>
        <v>0</v>
      </c>
      <c r="E8" s="23" t="s">
        <v>35</v>
      </c>
      <c r="F8" s="17" t="s">
        <v>3</v>
      </c>
      <c r="G8" s="23" t="s">
        <v>51</v>
      </c>
      <c r="H8" s="24">
        <f>SUM(0.77*F42)</f>
        <v>0</v>
      </c>
      <c r="I8" s="25" t="s">
        <v>46</v>
      </c>
      <c r="J8" s="17" t="s">
        <v>3</v>
      </c>
      <c r="K8" s="23" t="s">
        <v>45</v>
      </c>
      <c r="L8" s="23">
        <f>SUM(F43*0.82)</f>
        <v>0</v>
      </c>
      <c r="M8" s="23" t="s">
        <v>46</v>
      </c>
      <c r="N8" s="17" t="s">
        <v>3</v>
      </c>
      <c r="O8" s="17" t="s">
        <v>3</v>
      </c>
    </row>
    <row r="9" spans="2:13" ht="12.75">
      <c r="B9" s="4" t="s">
        <v>18</v>
      </c>
      <c r="C9" s="12" t="s">
        <v>38</v>
      </c>
      <c r="D9" s="13">
        <f>SUM(F42*0.62)</f>
        <v>0</v>
      </c>
      <c r="E9" s="12" t="s">
        <v>35</v>
      </c>
      <c r="G9" s="12" t="s">
        <v>49</v>
      </c>
      <c r="H9" s="13">
        <f>SUM(F44*0.62)</f>
        <v>0</v>
      </c>
      <c r="I9" s="16" t="s">
        <v>46</v>
      </c>
      <c r="K9" s="12" t="s">
        <v>8</v>
      </c>
      <c r="M9" t="s">
        <v>118</v>
      </c>
    </row>
    <row r="10" spans="3:11" ht="12.75">
      <c r="C10" s="12" t="s">
        <v>39</v>
      </c>
      <c r="D10" s="13">
        <f>SUM(F44*0.62)</f>
        <v>0</v>
      </c>
      <c r="E10" s="12" t="s">
        <v>35</v>
      </c>
      <c r="G10" s="12" t="s">
        <v>1</v>
      </c>
      <c r="K10" s="12" t="s">
        <v>1</v>
      </c>
    </row>
    <row r="11" ht="12.75">
      <c r="C11" s="12" t="s">
        <v>1</v>
      </c>
    </row>
    <row r="13" spans="1:15" ht="16.5" thickBot="1">
      <c r="A13" s="26" t="s">
        <v>26</v>
      </c>
      <c r="B13" s="27" t="s">
        <v>15</v>
      </c>
      <c r="C13" s="28" t="s">
        <v>0</v>
      </c>
      <c r="D13" s="29"/>
      <c r="E13" s="28"/>
      <c r="F13" s="29" t="s">
        <v>2</v>
      </c>
      <c r="G13" s="28" t="s">
        <v>4</v>
      </c>
      <c r="H13" s="30"/>
      <c r="I13" s="31"/>
      <c r="J13" s="29" t="s">
        <v>5</v>
      </c>
      <c r="K13" s="28" t="s">
        <v>6</v>
      </c>
      <c r="L13" s="28"/>
      <c r="M13" s="28"/>
      <c r="N13" s="29" t="s">
        <v>9</v>
      </c>
      <c r="O13" s="29" t="s">
        <v>10</v>
      </c>
    </row>
    <row r="14" spans="2:15" ht="12.75">
      <c r="B14" s="1" t="s">
        <v>16</v>
      </c>
      <c r="C14" s="23" t="s">
        <v>41</v>
      </c>
      <c r="D14" s="24">
        <f>SUM(F43*0.64)</f>
        <v>0</v>
      </c>
      <c r="E14" s="23" t="s">
        <v>35</v>
      </c>
      <c r="F14" s="17" t="s">
        <v>3</v>
      </c>
      <c r="G14" s="23" t="s">
        <v>48</v>
      </c>
      <c r="H14" s="24">
        <f>SUM(0.79*F42)</f>
        <v>0</v>
      </c>
      <c r="I14" s="25" t="s">
        <v>46</v>
      </c>
      <c r="J14" s="17" t="s">
        <v>3</v>
      </c>
      <c r="K14" s="23" t="s">
        <v>7</v>
      </c>
      <c r="L14" s="23">
        <f>SUM(F43*0.84)</f>
        <v>0</v>
      </c>
      <c r="M14" s="23" t="s">
        <v>46</v>
      </c>
      <c r="N14" s="17" t="s">
        <v>3</v>
      </c>
      <c r="O14" s="17" t="s">
        <v>3</v>
      </c>
    </row>
    <row r="15" spans="2:13" ht="12.75">
      <c r="B15" s="4" t="s">
        <v>19</v>
      </c>
      <c r="C15" s="12" t="s">
        <v>38</v>
      </c>
      <c r="D15" s="13">
        <f>SUM(F42*0.64)</f>
        <v>0</v>
      </c>
      <c r="E15" s="12" t="s">
        <v>35</v>
      </c>
      <c r="G15" s="12" t="s">
        <v>49</v>
      </c>
      <c r="H15" s="13">
        <f>SUM(F44*0.64)</f>
        <v>0</v>
      </c>
      <c r="I15" s="16" t="s">
        <v>46</v>
      </c>
      <c r="K15" s="12" t="s">
        <v>8</v>
      </c>
      <c r="M15" t="s">
        <v>118</v>
      </c>
    </row>
    <row r="16" spans="3:11" ht="12.75">
      <c r="C16" s="12" t="s">
        <v>40</v>
      </c>
      <c r="D16" s="13">
        <f>SUM(F44*0.64)</f>
        <v>0</v>
      </c>
      <c r="E16" s="12" t="s">
        <v>35</v>
      </c>
      <c r="G16" s="12" t="s">
        <v>1</v>
      </c>
      <c r="K16" s="12" t="s">
        <v>1</v>
      </c>
    </row>
    <row r="17" ht="12.75">
      <c r="C17" s="12" t="s">
        <v>1</v>
      </c>
    </row>
    <row r="20" spans="1:15" ht="16.5" thickBot="1">
      <c r="A20" s="26" t="s">
        <v>27</v>
      </c>
      <c r="B20" s="27" t="s">
        <v>15</v>
      </c>
      <c r="C20" s="28" t="s">
        <v>0</v>
      </c>
      <c r="D20" s="29"/>
      <c r="E20" s="28"/>
      <c r="F20" s="29" t="s">
        <v>2</v>
      </c>
      <c r="G20" s="28" t="s">
        <v>4</v>
      </c>
      <c r="H20" s="30"/>
      <c r="I20" s="31"/>
      <c r="J20" s="29" t="s">
        <v>5</v>
      </c>
      <c r="K20" s="28" t="s">
        <v>6</v>
      </c>
      <c r="L20" s="28"/>
      <c r="M20" s="28"/>
      <c r="N20" s="29" t="s">
        <v>9</v>
      </c>
      <c r="O20" s="29" t="s">
        <v>10</v>
      </c>
    </row>
    <row r="21" spans="2:15" ht="12.75">
      <c r="B21" s="8" t="s">
        <v>20</v>
      </c>
      <c r="C21" s="23" t="s">
        <v>34</v>
      </c>
      <c r="D21" s="24">
        <f>SUM(F43*0.6)</f>
        <v>0</v>
      </c>
      <c r="E21" s="23" t="s">
        <v>42</v>
      </c>
      <c r="F21" s="17" t="s">
        <v>3</v>
      </c>
      <c r="G21" s="23" t="s">
        <v>50</v>
      </c>
      <c r="H21" s="24">
        <f>SUM(0.8*F43)</f>
        <v>0</v>
      </c>
      <c r="I21" s="25" t="s">
        <v>44</v>
      </c>
      <c r="J21" s="17" t="s">
        <v>3</v>
      </c>
      <c r="K21" t="s">
        <v>54</v>
      </c>
      <c r="N21" s="17" t="s">
        <v>3</v>
      </c>
      <c r="O21" s="17" t="s">
        <v>3</v>
      </c>
    </row>
    <row r="22" spans="3:11" ht="12.75">
      <c r="C22" s="12" t="s">
        <v>53</v>
      </c>
      <c r="D22" s="13">
        <f>SUM(F42*0.6)</f>
        <v>0</v>
      </c>
      <c r="E22" s="12" t="s">
        <v>42</v>
      </c>
      <c r="G22" s="12" t="s">
        <v>48</v>
      </c>
      <c r="H22" s="13">
        <f>SUM(0.75*F42)</f>
        <v>0</v>
      </c>
      <c r="I22" s="16" t="s">
        <v>44</v>
      </c>
      <c r="K22" t="s">
        <v>55</v>
      </c>
    </row>
    <row r="23" spans="3:11" ht="12.75">
      <c r="C23" s="12" t="s">
        <v>39</v>
      </c>
      <c r="D23" s="13">
        <f>SUM(F44*0.6)</f>
        <v>0</v>
      </c>
      <c r="E23" s="12" t="s">
        <v>42</v>
      </c>
      <c r="G23" s="12" t="s">
        <v>49</v>
      </c>
      <c r="H23" s="13">
        <f>SUM(F44*0.6)</f>
        <v>0</v>
      </c>
      <c r="I23" s="16" t="s">
        <v>44</v>
      </c>
      <c r="K23" t="s">
        <v>56</v>
      </c>
    </row>
    <row r="24" spans="3:11" ht="12.75">
      <c r="C24" s="12" t="s">
        <v>1</v>
      </c>
      <c r="G24" s="12" t="s">
        <v>1</v>
      </c>
      <c r="K24" t="s">
        <v>57</v>
      </c>
    </row>
    <row r="26" spans="4:15" s="2" customFormat="1" ht="15.75">
      <c r="D26" s="10"/>
      <c r="F26" s="10"/>
      <c r="H26" s="15"/>
      <c r="I26" s="10"/>
      <c r="J26" s="10"/>
      <c r="N26" s="10"/>
      <c r="O26" s="10"/>
    </row>
    <row r="27" ht="12.75">
      <c r="B27" s="1" t="s">
        <v>71</v>
      </c>
    </row>
    <row r="28" ht="12.75">
      <c r="B28" t="s">
        <v>84</v>
      </c>
    </row>
    <row r="29" ht="12.75">
      <c r="B29" t="s">
        <v>85</v>
      </c>
    </row>
    <row r="30" ht="12.75">
      <c r="B30" s="18" t="s">
        <v>82</v>
      </c>
    </row>
    <row r="31" ht="12.75">
      <c r="B31" t="s">
        <v>83</v>
      </c>
    </row>
    <row r="32" ht="12.75">
      <c r="B32" t="s">
        <v>72</v>
      </c>
    </row>
    <row r="33" ht="12.75">
      <c r="B33" s="1" t="s">
        <v>80</v>
      </c>
    </row>
    <row r="34" ht="12.75">
      <c r="B34" t="s">
        <v>78</v>
      </c>
    </row>
    <row r="35" ht="12.75">
      <c r="B35" t="s">
        <v>79</v>
      </c>
    </row>
    <row r="36" ht="12.75">
      <c r="B36" t="s">
        <v>81</v>
      </c>
    </row>
    <row r="37" spans="2:15" s="2" customFormat="1" ht="15.75">
      <c r="B37" s="1" t="s">
        <v>76</v>
      </c>
      <c r="H37" s="15"/>
      <c r="I37" s="10"/>
      <c r="J37" s="10"/>
      <c r="N37" s="10"/>
      <c r="O37" s="10"/>
    </row>
    <row r="38" spans="2:15" s="2" customFormat="1" ht="15.75">
      <c r="B38" t="s">
        <v>77</v>
      </c>
      <c r="H38" s="15"/>
      <c r="I38" s="10"/>
      <c r="J38" s="10"/>
      <c r="N38" s="10"/>
      <c r="O38" s="10"/>
    </row>
    <row r="39" ht="12.75">
      <c r="B39" s="1" t="s">
        <v>73</v>
      </c>
    </row>
    <row r="40" ht="12.75">
      <c r="B40" t="s">
        <v>75</v>
      </c>
    </row>
    <row r="41" ht="13.5" thickBot="1">
      <c r="B41" t="s">
        <v>74</v>
      </c>
    </row>
    <row r="42" spans="3:6" ht="13.5" thickBot="1">
      <c r="C42" s="6" t="s">
        <v>127</v>
      </c>
      <c r="F42" s="20">
        <v>0</v>
      </c>
    </row>
    <row r="43" spans="3:7" ht="13.5" thickBot="1">
      <c r="C43" t="s">
        <v>126</v>
      </c>
      <c r="F43" s="20">
        <v>0</v>
      </c>
      <c r="G43" s="39" t="s">
        <v>117</v>
      </c>
    </row>
    <row r="44" spans="3:7" ht="13.5" thickBot="1">
      <c r="C44" t="s">
        <v>32</v>
      </c>
      <c r="F44" s="20">
        <v>0</v>
      </c>
      <c r="G44" s="39" t="s">
        <v>119</v>
      </c>
    </row>
    <row r="45" ht="12.75">
      <c r="G45" s="39" t="s">
        <v>120</v>
      </c>
    </row>
    <row r="46" ht="12.75">
      <c r="G46" s="39" t="s">
        <v>116</v>
      </c>
    </row>
  </sheetData>
  <printOptions/>
  <pageMargins left="0.75" right="0.75" top="1" bottom="1" header="0.5" footer="0.5"/>
  <pageSetup horizontalDpi="600" verticalDpi="600" orientation="landscape" r:id="rId1"/>
  <ignoredErrors>
    <ignoredError sqref="D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C42" sqref="C42"/>
    </sheetView>
  </sheetViews>
  <sheetFormatPr defaultColWidth="9.140625" defaultRowHeight="12.75"/>
  <cols>
    <col min="1" max="1" width="6.140625" style="0" customWidth="1"/>
    <col min="2" max="2" width="10.140625" style="0" customWidth="1"/>
    <col min="3" max="3" width="15.8515625" style="0" customWidth="1"/>
    <col min="4" max="4" width="4.140625" style="9" customWidth="1"/>
    <col min="5" max="5" width="3.00390625" style="0" customWidth="1"/>
    <col min="6" max="6" width="3.8515625" style="0" customWidth="1"/>
    <col min="7" max="7" width="2.8515625" style="0" customWidth="1"/>
    <col min="8" max="8" width="4.00390625" style="0" customWidth="1"/>
    <col min="9" max="9" width="3.140625" style="0" customWidth="1"/>
    <col min="10" max="10" width="3.57421875" style="9" customWidth="1"/>
    <col min="11" max="11" width="3.57421875" style="0" customWidth="1"/>
    <col min="12" max="12" width="16.140625" style="0" customWidth="1"/>
    <col min="13" max="13" width="3.8515625" style="7" customWidth="1"/>
    <col min="14" max="14" width="5.421875" style="0" customWidth="1"/>
    <col min="15" max="15" width="15.57421875" style="0" customWidth="1"/>
    <col min="16" max="16" width="4.421875" style="9" customWidth="1"/>
    <col min="17" max="18" width="3.7109375" style="0" customWidth="1"/>
    <col min="19" max="19" width="3.421875" style="0" customWidth="1"/>
    <col min="20" max="20" width="3.7109375" style="0" customWidth="1"/>
    <col min="21" max="21" width="3.57421875" style="0" customWidth="1"/>
    <col min="22" max="22" width="3.7109375" style="0" customWidth="1"/>
    <col min="23" max="23" width="3.00390625" style="0" customWidth="1"/>
    <col min="24" max="24" width="18.8515625" style="0" customWidth="1"/>
    <col min="25" max="25" width="3.7109375" style="21" customWidth="1"/>
    <col min="26" max="26" width="4.421875" style="0" customWidth="1"/>
    <col min="28" max="28" width="26.8515625" style="0" customWidth="1"/>
  </cols>
  <sheetData>
    <row r="1" spans="1:29" ht="16.5" thickBot="1">
      <c r="A1" s="26" t="s">
        <v>28</v>
      </c>
      <c r="B1" s="27" t="s">
        <v>21</v>
      </c>
      <c r="C1" s="28" t="s">
        <v>0</v>
      </c>
      <c r="D1" s="35"/>
      <c r="E1" s="28"/>
      <c r="F1" s="28"/>
      <c r="G1" s="28"/>
      <c r="H1" s="36"/>
      <c r="I1" s="36"/>
      <c r="J1" s="37"/>
      <c r="K1" s="36"/>
      <c r="L1" s="28" t="s">
        <v>2</v>
      </c>
      <c r="M1" s="29"/>
      <c r="N1" s="28"/>
      <c r="O1" s="28" t="s">
        <v>4</v>
      </c>
      <c r="P1" s="35"/>
      <c r="Q1" s="28"/>
      <c r="R1" s="36"/>
      <c r="S1" s="36"/>
      <c r="T1" s="36"/>
      <c r="U1" s="36"/>
      <c r="V1" s="36"/>
      <c r="W1" s="36"/>
      <c r="X1" s="28" t="s">
        <v>5</v>
      </c>
      <c r="Y1" s="38"/>
      <c r="Z1" s="36"/>
      <c r="AA1" s="28" t="s">
        <v>6</v>
      </c>
      <c r="AB1" s="28" t="s">
        <v>9</v>
      </c>
      <c r="AC1" s="28" t="s">
        <v>10</v>
      </c>
    </row>
    <row r="2" spans="1:29" ht="12.75">
      <c r="A2" s="5"/>
      <c r="B2" s="3" t="s">
        <v>16</v>
      </c>
      <c r="C2" s="32" t="s">
        <v>41</v>
      </c>
      <c r="D2" s="33">
        <f>SUM(0.85*D36)</f>
        <v>0</v>
      </c>
      <c r="E2" s="32" t="s">
        <v>43</v>
      </c>
      <c r="F2" s="32"/>
      <c r="L2" s="23" t="s">
        <v>112</v>
      </c>
      <c r="M2" s="24">
        <f>SUM(D36*0.6)</f>
        <v>0</v>
      </c>
      <c r="N2" s="23" t="s">
        <v>67</v>
      </c>
      <c r="O2" s="23" t="s">
        <v>111</v>
      </c>
      <c r="P2" s="34">
        <f>SUM(D40*0.75)</f>
        <v>0</v>
      </c>
      <c r="Q2" s="23" t="s">
        <v>68</v>
      </c>
      <c r="X2" s="23" t="s">
        <v>108</v>
      </c>
      <c r="Y2" s="24">
        <f>SUM(D38*0.6)</f>
        <v>0</v>
      </c>
      <c r="Z2" s="23" t="s">
        <v>67</v>
      </c>
      <c r="AA2" t="s">
        <v>3</v>
      </c>
      <c r="AB2" t="s">
        <v>12</v>
      </c>
      <c r="AC2" t="s">
        <v>3</v>
      </c>
    </row>
    <row r="3" spans="1:28" ht="12.75">
      <c r="A3" s="5"/>
      <c r="B3" s="4" t="s">
        <v>17</v>
      </c>
      <c r="C3" s="12" t="s">
        <v>61</v>
      </c>
      <c r="D3" s="14">
        <f>SUM(D38*1)</f>
        <v>0</v>
      </c>
      <c r="E3" s="12" t="s">
        <v>62</v>
      </c>
      <c r="F3" s="14">
        <f>SUM(D38*1.05)</f>
        <v>0</v>
      </c>
      <c r="G3" s="12" t="s">
        <v>62</v>
      </c>
      <c r="H3" s="14">
        <f>SUM(D38*1.1)</f>
        <v>0</v>
      </c>
      <c r="I3" s="12" t="s">
        <v>62</v>
      </c>
      <c r="L3" s="12" t="s">
        <v>113</v>
      </c>
      <c r="M3" s="13">
        <f>SUM(D37*0.3)</f>
        <v>0</v>
      </c>
      <c r="N3" s="12" t="s">
        <v>68</v>
      </c>
      <c r="O3" s="12" t="s">
        <v>102</v>
      </c>
      <c r="P3" s="14">
        <f>SUM(D36*0.95)</f>
        <v>0</v>
      </c>
      <c r="Q3" s="12" t="s">
        <v>62</v>
      </c>
      <c r="R3" s="14">
        <f>SUM(D36*1)</f>
        <v>0</v>
      </c>
      <c r="S3" s="12" t="s">
        <v>62</v>
      </c>
      <c r="T3" s="14">
        <f>SUM(D36*1.05)</f>
        <v>0</v>
      </c>
      <c r="U3" s="12" t="s">
        <v>62</v>
      </c>
      <c r="X3" s="12" t="s">
        <v>103</v>
      </c>
      <c r="Y3" s="13">
        <f>SUM(D37*0.8)</f>
        <v>0</v>
      </c>
      <c r="Z3" s="12" t="s">
        <v>68</v>
      </c>
      <c r="AB3" t="s">
        <v>13</v>
      </c>
    </row>
    <row r="4" spans="1:28" ht="12.75">
      <c r="A4" s="5"/>
      <c r="C4" t="s">
        <v>106</v>
      </c>
      <c r="D4" s="22" t="s">
        <v>109</v>
      </c>
      <c r="F4" s="12" t="s">
        <v>110</v>
      </c>
      <c r="L4" s="12" t="s">
        <v>114</v>
      </c>
      <c r="M4" s="13">
        <f>SUM(D39*0.8)</f>
        <v>0</v>
      </c>
      <c r="N4" s="12" t="s">
        <v>68</v>
      </c>
      <c r="O4" s="12" t="s">
        <v>100</v>
      </c>
      <c r="P4" s="22" t="s">
        <v>109</v>
      </c>
      <c r="R4" s="12" t="s">
        <v>110</v>
      </c>
      <c r="X4" s="12" t="s">
        <v>104</v>
      </c>
      <c r="Y4" s="13">
        <f>SUM(D39*0.1)</f>
        <v>0</v>
      </c>
      <c r="Z4" s="12" t="s">
        <v>68</v>
      </c>
      <c r="AB4" t="s">
        <v>14</v>
      </c>
    </row>
    <row r="5" spans="1:28" ht="12.75">
      <c r="A5" s="5"/>
      <c r="C5" t="s">
        <v>101</v>
      </c>
      <c r="L5" t="s">
        <v>11</v>
      </c>
      <c r="M5" s="11"/>
      <c r="O5" t="s">
        <v>101</v>
      </c>
      <c r="X5" t="s">
        <v>11</v>
      </c>
      <c r="Y5" s="11"/>
      <c r="AB5" t="s">
        <v>11</v>
      </c>
    </row>
    <row r="6" spans="1:25" ht="12.75">
      <c r="A6" s="5"/>
      <c r="M6" s="11"/>
      <c r="Y6" s="11"/>
    </row>
    <row r="7" spans="1:29" ht="16.5" thickBot="1">
      <c r="A7" s="26" t="s">
        <v>29</v>
      </c>
      <c r="B7" s="27" t="s">
        <v>21</v>
      </c>
      <c r="C7" s="28" t="s">
        <v>0</v>
      </c>
      <c r="D7" s="35"/>
      <c r="E7" s="28"/>
      <c r="F7" s="28"/>
      <c r="G7" s="28"/>
      <c r="H7" s="36"/>
      <c r="I7" s="36"/>
      <c r="J7" s="37"/>
      <c r="K7" s="36"/>
      <c r="L7" s="28" t="s">
        <v>2</v>
      </c>
      <c r="M7" s="30"/>
      <c r="N7" s="28"/>
      <c r="O7" s="28" t="s">
        <v>4</v>
      </c>
      <c r="P7" s="35"/>
      <c r="Q7" s="28"/>
      <c r="R7" s="36"/>
      <c r="S7" s="36"/>
      <c r="T7" s="36"/>
      <c r="U7" s="36"/>
      <c r="V7" s="36"/>
      <c r="W7" s="36"/>
      <c r="X7" s="28" t="s">
        <v>5</v>
      </c>
      <c r="Y7" s="30"/>
      <c r="Z7" s="36"/>
      <c r="AA7" s="28" t="s">
        <v>6</v>
      </c>
      <c r="AB7" s="28" t="s">
        <v>9</v>
      </c>
      <c r="AC7" s="28" t="s">
        <v>10</v>
      </c>
    </row>
    <row r="8" spans="1:29" ht="12.75">
      <c r="A8" s="5"/>
      <c r="B8" s="3" t="s">
        <v>16</v>
      </c>
      <c r="C8" s="23" t="s">
        <v>41</v>
      </c>
      <c r="D8" s="34">
        <f>SUM(0.87*D36)</f>
        <v>0</v>
      </c>
      <c r="E8" s="23" t="s">
        <v>68</v>
      </c>
      <c r="F8" s="23"/>
      <c r="G8" s="23"/>
      <c r="H8" s="23"/>
      <c r="I8" s="23"/>
      <c r="L8" s="23" t="s">
        <v>112</v>
      </c>
      <c r="M8" s="24">
        <f>SUM(D36*0.62)</f>
        <v>0</v>
      </c>
      <c r="N8" s="23" t="s">
        <v>67</v>
      </c>
      <c r="O8" s="23" t="s">
        <v>97</v>
      </c>
      <c r="P8" s="34">
        <f>SUM(D40*0.77)</f>
        <v>0</v>
      </c>
      <c r="Q8" s="23" t="s">
        <v>68</v>
      </c>
      <c r="X8" s="23" t="s">
        <v>108</v>
      </c>
      <c r="Y8" s="24">
        <f>SUM(D38*0.6)</f>
        <v>0</v>
      </c>
      <c r="Z8" s="23" t="s">
        <v>67</v>
      </c>
      <c r="AA8" t="s">
        <v>3</v>
      </c>
      <c r="AB8" t="s">
        <v>12</v>
      </c>
      <c r="AC8" t="s">
        <v>3</v>
      </c>
    </row>
    <row r="9" spans="1:28" ht="12.75">
      <c r="A9" s="5"/>
      <c r="B9" s="4" t="s">
        <v>18</v>
      </c>
      <c r="C9" s="12" t="s">
        <v>115</v>
      </c>
      <c r="D9" s="14">
        <f>SUM(D3*1.02)</f>
        <v>0</v>
      </c>
      <c r="E9" s="12" t="s">
        <v>62</v>
      </c>
      <c r="F9" s="14">
        <f>SUM(F3*1.02)</f>
        <v>0</v>
      </c>
      <c r="G9" s="12" t="s">
        <v>62</v>
      </c>
      <c r="H9" s="14">
        <f>SUM(1.02*H3)</f>
        <v>0</v>
      </c>
      <c r="I9" s="12" t="s">
        <v>62</v>
      </c>
      <c r="L9" s="12" t="s">
        <v>113</v>
      </c>
      <c r="M9" s="13">
        <f>SUM(D37*0.32)</f>
        <v>0</v>
      </c>
      <c r="N9" s="12" t="s">
        <v>68</v>
      </c>
      <c r="O9" s="12" t="s">
        <v>102</v>
      </c>
      <c r="P9" s="14">
        <f>SUM(P3*1.02)</f>
        <v>0</v>
      </c>
      <c r="Q9" s="12" t="s">
        <v>62</v>
      </c>
      <c r="R9" s="14">
        <f>SUM(R3*1.02)</f>
        <v>0</v>
      </c>
      <c r="S9" s="12" t="s">
        <v>62</v>
      </c>
      <c r="T9" s="14">
        <f>SUM(T3*1.02)</f>
        <v>0</v>
      </c>
      <c r="U9" s="12" t="s">
        <v>62</v>
      </c>
      <c r="X9" s="12" t="s">
        <v>103</v>
      </c>
      <c r="Y9" s="13">
        <f>SUM(D37*0.8)</f>
        <v>0</v>
      </c>
      <c r="Z9" s="12" t="s">
        <v>68</v>
      </c>
      <c r="AB9" t="s">
        <v>13</v>
      </c>
    </row>
    <row r="10" spans="1:28" ht="12.75">
      <c r="A10" s="5"/>
      <c r="C10" s="12" t="s">
        <v>106</v>
      </c>
      <c r="D10" s="22" t="s">
        <v>109</v>
      </c>
      <c r="F10" s="12" t="s">
        <v>110</v>
      </c>
      <c r="L10" s="12" t="s">
        <v>114</v>
      </c>
      <c r="M10" s="13">
        <f>SUM(D39*0.82)</f>
        <v>0</v>
      </c>
      <c r="N10" s="12" t="s">
        <v>68</v>
      </c>
      <c r="O10" s="12" t="s">
        <v>100</v>
      </c>
      <c r="P10" s="22" t="s">
        <v>109</v>
      </c>
      <c r="R10" s="12" t="s">
        <v>99</v>
      </c>
      <c r="X10" s="12" t="s">
        <v>105</v>
      </c>
      <c r="Y10" s="13">
        <f>SUM(D39*0.1)</f>
        <v>0</v>
      </c>
      <c r="Z10" s="12" t="s">
        <v>68</v>
      </c>
      <c r="AB10" t="s">
        <v>14</v>
      </c>
    </row>
    <row r="11" spans="1:28" ht="12.75">
      <c r="A11" s="5"/>
      <c r="C11" t="s">
        <v>101</v>
      </c>
      <c r="L11" t="s">
        <v>11</v>
      </c>
      <c r="M11" s="11"/>
      <c r="O11" t="s">
        <v>101</v>
      </c>
      <c r="X11" t="s">
        <v>11</v>
      </c>
      <c r="Y11" s="11"/>
      <c r="AB11" t="s">
        <v>11</v>
      </c>
    </row>
    <row r="12" spans="1:29" ht="15.75">
      <c r="A12" s="5"/>
      <c r="B12" s="2"/>
      <c r="C12" s="2"/>
      <c r="D12" s="19"/>
      <c r="E12" s="2"/>
      <c r="F12" s="2"/>
      <c r="G12" s="2"/>
      <c r="L12" s="2"/>
      <c r="M12" s="15"/>
      <c r="N12" s="2"/>
      <c r="O12" s="2"/>
      <c r="P12" s="19"/>
      <c r="Q12" s="2"/>
      <c r="X12" s="2"/>
      <c r="Y12" s="15"/>
      <c r="AA12" s="2"/>
      <c r="AB12" s="2"/>
      <c r="AC12" s="2"/>
    </row>
    <row r="13" spans="1:29" ht="16.5" thickBot="1">
      <c r="A13" s="26" t="s">
        <v>30</v>
      </c>
      <c r="B13" s="27" t="s">
        <v>21</v>
      </c>
      <c r="C13" s="28" t="s">
        <v>0</v>
      </c>
      <c r="D13" s="35"/>
      <c r="E13" s="28"/>
      <c r="F13" s="28"/>
      <c r="G13" s="28"/>
      <c r="H13" s="36"/>
      <c r="I13" s="36"/>
      <c r="J13" s="37"/>
      <c r="K13" s="36"/>
      <c r="L13" s="28" t="s">
        <v>2</v>
      </c>
      <c r="M13" s="30"/>
      <c r="N13" s="28"/>
      <c r="O13" s="28" t="s">
        <v>4</v>
      </c>
      <c r="P13" s="35"/>
      <c r="Q13" s="28"/>
      <c r="R13" s="36"/>
      <c r="S13" s="36"/>
      <c r="T13" s="36"/>
      <c r="U13" s="36"/>
      <c r="V13" s="36"/>
      <c r="W13" s="36"/>
      <c r="X13" s="28" t="s">
        <v>5</v>
      </c>
      <c r="Y13" s="30"/>
      <c r="Z13" s="36"/>
      <c r="AA13" s="28" t="s">
        <v>6</v>
      </c>
      <c r="AB13" s="28" t="s">
        <v>9</v>
      </c>
      <c r="AC13" s="28" t="s">
        <v>10</v>
      </c>
    </row>
    <row r="14" spans="1:29" ht="12.75">
      <c r="A14" s="5"/>
      <c r="B14" s="8" t="s">
        <v>22</v>
      </c>
      <c r="C14" s="23" t="s">
        <v>41</v>
      </c>
      <c r="D14" s="34">
        <f>SUM(0.9*D36)</f>
        <v>0</v>
      </c>
      <c r="E14" s="23" t="s">
        <v>63</v>
      </c>
      <c r="F14" s="23"/>
      <c r="L14" s="23" t="s">
        <v>69</v>
      </c>
      <c r="M14" s="24">
        <f>SUM(D41*0.9)</f>
        <v>0</v>
      </c>
      <c r="N14" s="23" t="s">
        <v>65</v>
      </c>
      <c r="O14" s="23" t="s">
        <v>97</v>
      </c>
      <c r="P14" s="34">
        <f>SUM(D40*0.9)</f>
        <v>0</v>
      </c>
      <c r="Q14" s="23" t="s">
        <v>65</v>
      </c>
      <c r="X14" s="23" t="s">
        <v>106</v>
      </c>
      <c r="Y14" s="24">
        <f>SUM(D38*0.9)</f>
        <v>0</v>
      </c>
      <c r="Z14" s="23" t="s">
        <v>65</v>
      </c>
      <c r="AA14" t="s">
        <v>3</v>
      </c>
      <c r="AB14" t="s">
        <v>58</v>
      </c>
      <c r="AC14" t="s">
        <v>3</v>
      </c>
    </row>
    <row r="15" spans="1:28" ht="12.75">
      <c r="A15" s="5"/>
      <c r="C15" s="12" t="s">
        <v>70</v>
      </c>
      <c r="D15" s="14">
        <f>SUM(D38*0.6)</f>
        <v>0</v>
      </c>
      <c r="E15" s="12" t="s">
        <v>64</v>
      </c>
      <c r="F15" s="14">
        <f>SUM(D38*0.7)</f>
        <v>0</v>
      </c>
      <c r="G15" s="12" t="s">
        <v>64</v>
      </c>
      <c r="H15" s="14">
        <f>SUM(D38*0.8)</f>
        <v>0</v>
      </c>
      <c r="I15" s="12" t="s">
        <v>64</v>
      </c>
      <c r="J15" s="14">
        <f>SUM(D38*0.85)</f>
        <v>0</v>
      </c>
      <c r="K15" s="12" t="s">
        <v>64</v>
      </c>
      <c r="L15" s="12" t="s">
        <v>70</v>
      </c>
      <c r="M15" s="13">
        <f>SUM(D38*0.6)</f>
        <v>0</v>
      </c>
      <c r="N15" s="12" t="s">
        <v>66</v>
      </c>
      <c r="O15" s="12" t="s">
        <v>98</v>
      </c>
      <c r="P15" s="14">
        <f>SUM(D36*0.6)</f>
        <v>0</v>
      </c>
      <c r="Q15" s="12" t="s">
        <v>64</v>
      </c>
      <c r="R15" s="14">
        <f>SUM(D36*0.7)</f>
        <v>0</v>
      </c>
      <c r="S15" s="12" t="s">
        <v>64</v>
      </c>
      <c r="T15" s="14">
        <f>SUM(D36*0.8)</f>
        <v>0</v>
      </c>
      <c r="U15" s="12" t="s">
        <v>64</v>
      </c>
      <c r="V15" s="14">
        <f>SUM(D36*0.85)</f>
        <v>0</v>
      </c>
      <c r="W15" s="12" t="s">
        <v>64</v>
      </c>
      <c r="X15" s="12" t="s">
        <v>107</v>
      </c>
      <c r="Y15" s="13">
        <f>SUM(D36*0.6)</f>
        <v>0</v>
      </c>
      <c r="Z15" s="12" t="s">
        <v>66</v>
      </c>
      <c r="AB15" t="s">
        <v>59</v>
      </c>
    </row>
    <row r="16" ht="12.75">
      <c r="AB16" t="s">
        <v>60</v>
      </c>
    </row>
    <row r="19" ht="12.75">
      <c r="B19" s="1" t="s">
        <v>23</v>
      </c>
    </row>
    <row r="20" ht="12.75">
      <c r="B20" s="6" t="s">
        <v>94</v>
      </c>
    </row>
    <row r="21" ht="12.75">
      <c r="B21" t="s">
        <v>95</v>
      </c>
    </row>
    <row r="22" ht="12.75">
      <c r="B22" s="18" t="s">
        <v>92</v>
      </c>
    </row>
    <row r="23" ht="12.75">
      <c r="B23" t="s">
        <v>91</v>
      </c>
    </row>
    <row r="24" ht="12.75">
      <c r="B24" t="s">
        <v>93</v>
      </c>
    </row>
    <row r="25" ht="12.75">
      <c r="B25" t="s">
        <v>72</v>
      </c>
    </row>
    <row r="26" ht="12.75">
      <c r="B26" s="1" t="s">
        <v>90</v>
      </c>
    </row>
    <row r="27" ht="12.75">
      <c r="B27" t="s">
        <v>78</v>
      </c>
    </row>
    <row r="28" ht="12.75">
      <c r="B28" t="s">
        <v>89</v>
      </c>
    </row>
    <row r="29" ht="12.75">
      <c r="B29" t="s">
        <v>81</v>
      </c>
    </row>
    <row r="30" ht="12.75">
      <c r="B30" s="1" t="s">
        <v>76</v>
      </c>
    </row>
    <row r="31" ht="12.75">
      <c r="B31" t="s">
        <v>77</v>
      </c>
    </row>
    <row r="32" ht="12.75">
      <c r="B32" s="1" t="s">
        <v>87</v>
      </c>
    </row>
    <row r="33" ht="12.75">
      <c r="B33" s="6" t="s">
        <v>86</v>
      </c>
    </row>
    <row r="34" ht="12.75">
      <c r="B34" t="s">
        <v>88</v>
      </c>
    </row>
    <row r="35" ht="13.5" thickBot="1"/>
    <row r="36" spans="3:6" ht="13.5" thickBot="1">
      <c r="C36" t="s">
        <v>31</v>
      </c>
      <c r="D36" s="20">
        <v>0</v>
      </c>
      <c r="F36" s="39" t="s">
        <v>117</v>
      </c>
    </row>
    <row r="37" spans="3:6" ht="13.5" thickBot="1">
      <c r="C37" t="s">
        <v>96</v>
      </c>
      <c r="D37" s="20">
        <v>0</v>
      </c>
      <c r="F37" s="39" t="s">
        <v>121</v>
      </c>
    </row>
    <row r="38" spans="3:6" ht="13.5" thickBot="1">
      <c r="C38" t="s">
        <v>33</v>
      </c>
      <c r="D38" s="20">
        <v>0</v>
      </c>
      <c r="F38" s="39" t="s">
        <v>122</v>
      </c>
    </row>
    <row r="39" spans="2:6" ht="13.5" thickBot="1">
      <c r="B39" t="s">
        <v>32</v>
      </c>
      <c r="D39" s="20">
        <v>0</v>
      </c>
      <c r="F39" s="39" t="s">
        <v>123</v>
      </c>
    </row>
    <row r="40" spans="2:4" ht="13.5" thickBot="1">
      <c r="B40" t="s">
        <v>124</v>
      </c>
      <c r="D40" s="20">
        <v>0</v>
      </c>
    </row>
    <row r="41" spans="3:4" ht="13.5" thickBot="1">
      <c r="C41" t="s">
        <v>125</v>
      </c>
      <c r="D41" s="20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Esurance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dalejef1</dc:creator>
  <cp:keywords/>
  <dc:description/>
  <cp:lastModifiedBy>Greg Everett</cp:lastModifiedBy>
  <cp:lastPrinted>2007-02-02T17:25:11Z</cp:lastPrinted>
  <dcterms:created xsi:type="dcterms:W3CDTF">2007-02-01T05:04:40Z</dcterms:created>
  <dcterms:modified xsi:type="dcterms:W3CDTF">2007-02-05T20:15:48Z</dcterms:modified>
  <cp:category/>
  <cp:version/>
  <cp:contentType/>
  <cp:contentStatus/>
</cp:coreProperties>
</file>